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<sst xmlns="http://schemas.openxmlformats.org/spreadsheetml/2006/main" count="58" uniqueCount="25">
  <si>
    <t>OD</t>
  </si>
  <si>
    <t>Head dia</t>
  </si>
  <si>
    <t>Bolt to bolt OD</t>
  </si>
  <si>
    <t>Bolts</t>
  </si>
  <si>
    <t>Bolt</t>
  </si>
  <si>
    <t>Rel to Cent</t>
  </si>
  <si>
    <t>X</t>
  </si>
  <si>
    <t>Y</t>
  </si>
  <si>
    <t>N</t>
  </si>
  <si>
    <t>Angle x=0</t>
  </si>
  <si>
    <t>Matrix Rotation</t>
  </si>
  <si>
    <t>Phi (degrees)</t>
  </si>
  <si>
    <t>CCW from rightmost bolt (2 bolts and center colinear on x axis)</t>
  </si>
  <si>
    <t>X (inches)</t>
  </si>
  <si>
    <t>Y (inches)</t>
  </si>
  <si>
    <t xml:space="preserve">Matrix Translation </t>
  </si>
  <si>
    <t>Translating center to</t>
  </si>
  <si>
    <t>Rel to absolute (X,Y)</t>
  </si>
  <si>
    <t>Outer Radius</t>
  </si>
  <si>
    <t>Angle Step</t>
  </si>
  <si>
    <t>Tooling Offsets</t>
  </si>
  <si>
    <t>Offet bit to hole center</t>
  </si>
  <si>
    <t>2.75"CF Flange specs (in inches)</t>
  </si>
  <si>
    <t>Bolt center Dia</t>
  </si>
  <si>
    <t>G00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</si>
</sst>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"/>
    <numFmt numFmtId="166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9"/>
  <sheetViews>
    <sheetView tabSelected="1" workbookViewId="0" topLeftCell="A10">
      <selection activeCell="K49" sqref="G43:K49"/>
    </sheetView>
  </sheetViews>
  <sheetFormatPr defaultColWidth="9.140625" defaultRowHeight="12.75"/>
  <cols>
    <col min="1" max="1" width="13.57421875" style="0" customWidth="1"/>
    <col min="2" max="2" width="11.140625" style="0" customWidth="1"/>
    <col min="7" max="7" width="7.57421875" style="0" customWidth="1"/>
    <col min="8" max="8" width="2.7109375" style="0" customWidth="1"/>
    <col min="10" max="10" width="2.7109375" style="0" customWidth="1"/>
  </cols>
  <sheetData>
    <row r="3" ht="12.75">
      <c r="A3" s="1" t="s">
        <v>22</v>
      </c>
    </row>
    <row r="4" spans="1:2" ht="12.75">
      <c r="A4" t="s">
        <v>0</v>
      </c>
      <c r="B4">
        <v>2.75</v>
      </c>
    </row>
    <row r="5" spans="1:2" ht="12.75">
      <c r="A5" t="s">
        <v>18</v>
      </c>
      <c r="B5">
        <f>B4/2</f>
        <v>1.375</v>
      </c>
    </row>
    <row r="6" spans="1:2" ht="12.75">
      <c r="A6" t="s">
        <v>3</v>
      </c>
      <c r="B6">
        <v>6</v>
      </c>
    </row>
    <row r="7" spans="1:2" ht="12.75">
      <c r="A7" t="s">
        <v>19</v>
      </c>
      <c r="B7">
        <f>360/B6</f>
        <v>60</v>
      </c>
    </row>
    <row r="9" ht="12.75">
      <c r="A9" t="s">
        <v>1</v>
      </c>
    </row>
    <row r="10" ht="12.75">
      <c r="A10" t="s">
        <v>2</v>
      </c>
    </row>
    <row r="11" spans="1:2" ht="12.75">
      <c r="A11" t="s">
        <v>23</v>
      </c>
      <c r="B11">
        <v>2.312</v>
      </c>
    </row>
    <row r="15" spans="1:2" ht="12.75">
      <c r="A15" s="1" t="s">
        <v>12</v>
      </c>
      <c r="B15" s="1"/>
    </row>
    <row r="16" spans="1:3" ht="12.75">
      <c r="A16" s="1" t="s">
        <v>4</v>
      </c>
      <c r="C16" s="1" t="s">
        <v>5</v>
      </c>
    </row>
    <row r="17" spans="1:4" ht="12.75">
      <c r="A17" s="1" t="s">
        <v>8</v>
      </c>
      <c r="B17" t="s">
        <v>9</v>
      </c>
      <c r="C17" s="1" t="s">
        <v>6</v>
      </c>
      <c r="D17" s="1" t="s">
        <v>7</v>
      </c>
    </row>
    <row r="18" spans="1:4" ht="12.75">
      <c r="A18">
        <v>1</v>
      </c>
      <c r="B18">
        <v>0</v>
      </c>
      <c r="C18" s="2">
        <f aca="true" t="shared" si="0" ref="C18:C24">$B$11/2*COS(3.14159/180*B18)</f>
        <v>1.156</v>
      </c>
      <c r="D18" s="2">
        <f aca="true" t="shared" si="1" ref="D18:D23">$B$11/2*SIN(3.14159/180*B18)</f>
        <v>0</v>
      </c>
    </row>
    <row r="19" spans="1:4" ht="12.75">
      <c r="A19">
        <v>2</v>
      </c>
      <c r="B19">
        <v>30</v>
      </c>
      <c r="C19" s="2">
        <f t="shared" si="0"/>
        <v>1.0011256224038632</v>
      </c>
      <c r="D19" s="2">
        <f t="shared" si="1"/>
        <v>0.5779995572372676</v>
      </c>
    </row>
    <row r="20" spans="1:4" ht="12.75">
      <c r="A20">
        <v>3</v>
      </c>
      <c r="B20">
        <v>60</v>
      </c>
      <c r="C20" s="2">
        <f t="shared" si="0"/>
        <v>0.5780008855251257</v>
      </c>
      <c r="D20" s="2">
        <f t="shared" si="1"/>
        <v>1.0011248555161192</v>
      </c>
    </row>
    <row r="21" spans="1:4" ht="12.75">
      <c r="A21">
        <v>4</v>
      </c>
      <c r="B21">
        <v>90</v>
      </c>
      <c r="C21" s="2">
        <f t="shared" si="0"/>
        <v>1.533774900559257E-06</v>
      </c>
      <c r="D21" s="2">
        <f t="shared" si="1"/>
        <v>1.1559999999989825</v>
      </c>
    </row>
    <row r="22" spans="1:4" ht="12.75">
      <c r="A22">
        <v>5</v>
      </c>
      <c r="B22">
        <v>120</v>
      </c>
      <c r="C22" s="2">
        <f t="shared" si="0"/>
        <v>-0.5779982289483919</v>
      </c>
      <c r="D22" s="2">
        <f t="shared" si="1"/>
        <v>1.0011263892898448</v>
      </c>
    </row>
    <row r="23" spans="1:4" ht="12.75">
      <c r="A23">
        <v>6</v>
      </c>
      <c r="B23">
        <v>150</v>
      </c>
      <c r="C23" s="2">
        <f t="shared" si="0"/>
        <v>-1.0011240886266126</v>
      </c>
      <c r="D23" s="2">
        <f t="shared" si="1"/>
        <v>0.5780022138119664</v>
      </c>
    </row>
    <row r="24" spans="1:4" ht="12.75">
      <c r="A24">
        <v>7</v>
      </c>
      <c r="B24">
        <v>180</v>
      </c>
      <c r="C24" s="2">
        <f t="shared" si="0"/>
        <v>-1.1559999999959298</v>
      </c>
      <c r="D24" s="2">
        <f>$B$11/2*SIN(3.14159/180*B24)</f>
        <v>3.067549801115814E-06</v>
      </c>
    </row>
    <row r="26" ht="12.75">
      <c r="A26" s="1" t="s">
        <v>10</v>
      </c>
    </row>
    <row r="27" spans="1:2" ht="12.75">
      <c r="A27" s="1" t="s">
        <v>11</v>
      </c>
      <c r="B27">
        <v>-90</v>
      </c>
    </row>
    <row r="28" ht="12.75">
      <c r="C28" s="1" t="s">
        <v>5</v>
      </c>
    </row>
    <row r="29" spans="2:4" ht="12.75">
      <c r="B29" s="1" t="s">
        <v>8</v>
      </c>
      <c r="C29" s="1" t="s">
        <v>6</v>
      </c>
      <c r="D29" s="1" t="s">
        <v>7</v>
      </c>
    </row>
    <row r="30" spans="2:4" ht="12.75">
      <c r="B30">
        <v>1</v>
      </c>
      <c r="C30" s="2">
        <f aca="true" t="shared" si="2" ref="C30:C35">D18*SIN($B$27*3.14159265/180)+C18*COS($B$27*3.14159265/180)</f>
        <v>2.0749006279610106E-09</v>
      </c>
      <c r="D30" s="2">
        <f aca="true" t="shared" si="3" ref="D30:D35">-C18*SIN($B$27*3.14159265/180)+D18*COS($B$27*3.14159265/180)</f>
        <v>1.156</v>
      </c>
    </row>
    <row r="31" spans="2:4" ht="12.75">
      <c r="B31">
        <v>2</v>
      </c>
      <c r="C31" s="2">
        <f t="shared" si="2"/>
        <v>-0.5779995554403505</v>
      </c>
      <c r="D31" s="2">
        <f t="shared" si="3"/>
        <v>1.0011256234413126</v>
      </c>
    </row>
    <row r="32" spans="2:4" ht="12.75">
      <c r="B32">
        <v>3</v>
      </c>
      <c r="C32" s="2">
        <f t="shared" si="2"/>
        <v>-1.0011248544786673</v>
      </c>
      <c r="D32" s="2">
        <f t="shared" si="3"/>
        <v>0.5780008873220415</v>
      </c>
    </row>
    <row r="33" spans="2:4" ht="12.75">
      <c r="B33">
        <v>4</v>
      </c>
      <c r="C33" s="2">
        <f t="shared" si="2"/>
        <v>-1.1559999999989798</v>
      </c>
      <c r="D33" s="2">
        <f t="shared" si="3"/>
        <v>1.5358498011872162E-06</v>
      </c>
    </row>
    <row r="34" spans="2:4" ht="12.75">
      <c r="B34">
        <v>5</v>
      </c>
      <c r="C34" s="2">
        <f t="shared" si="2"/>
        <v>-1.001126390327292</v>
      </c>
      <c r="D34" s="2">
        <f t="shared" si="3"/>
        <v>-0.5779982271514734</v>
      </c>
    </row>
    <row r="35" spans="2:4" ht="12.75">
      <c r="B35">
        <v>6</v>
      </c>
      <c r="C35" s="2">
        <f t="shared" si="2"/>
        <v>-0.5780022156088808</v>
      </c>
      <c r="D35" s="2">
        <f t="shared" si="3"/>
        <v>-1.0011240875891583</v>
      </c>
    </row>
    <row r="36" spans="2:4" ht="12.75">
      <c r="B36">
        <v>7</v>
      </c>
      <c r="C36" s="2">
        <f>D24*SIN($B$27*3.14159265/180)+C24*COS($B$27*3.14159265/180)</f>
        <v>-3.0696247017437677E-06</v>
      </c>
      <c r="D36" s="2">
        <f>-C24*SIN($B$27*3.14159265/180)+D24*COS($B$27*3.14159265/180)</f>
        <v>-1.1559999999959243</v>
      </c>
    </row>
    <row r="37" spans="1:6" ht="12.75">
      <c r="A37" s="1" t="s">
        <v>15</v>
      </c>
      <c r="F37" s="1" t="s">
        <v>20</v>
      </c>
    </row>
    <row r="38" spans="1:6" ht="12.75">
      <c r="A38" s="1" t="s">
        <v>16</v>
      </c>
      <c r="F38" s="1" t="s">
        <v>21</v>
      </c>
    </row>
    <row r="39" spans="1:11" ht="12.75">
      <c r="A39" s="1" t="s">
        <v>13</v>
      </c>
      <c r="B39">
        <v>0</v>
      </c>
      <c r="F39" s="1" t="s">
        <v>13</v>
      </c>
      <c r="G39" s="3">
        <v>-0.125</v>
      </c>
      <c r="H39" s="3"/>
      <c r="I39" s="3"/>
      <c r="J39" s="3"/>
      <c r="K39" s="3"/>
    </row>
    <row r="40" spans="1:11" ht="12.75">
      <c r="A40" s="1" t="s">
        <v>14</v>
      </c>
      <c r="B40">
        <v>1.5</v>
      </c>
      <c r="F40" s="1" t="s">
        <v>14</v>
      </c>
      <c r="G40" s="3">
        <v>0.125</v>
      </c>
      <c r="H40" s="3"/>
      <c r="I40" s="3"/>
      <c r="J40" s="3"/>
      <c r="K40" s="3"/>
    </row>
    <row r="41" spans="3:8" ht="12.75">
      <c r="C41" s="1" t="s">
        <v>17</v>
      </c>
      <c r="G41" s="1" t="s">
        <v>17</v>
      </c>
      <c r="H41" s="1"/>
    </row>
    <row r="42" spans="2:11" ht="12.75">
      <c r="B42" s="1" t="s">
        <v>8</v>
      </c>
      <c r="C42" s="1" t="s">
        <v>6</v>
      </c>
      <c r="D42" s="1" t="s">
        <v>7</v>
      </c>
      <c r="F42" s="1" t="s">
        <v>8</v>
      </c>
      <c r="I42" s="1" t="s">
        <v>6</v>
      </c>
      <c r="J42" s="1"/>
      <c r="K42" s="1" t="s">
        <v>7</v>
      </c>
    </row>
    <row r="43" spans="2:11" ht="12.75">
      <c r="B43">
        <v>1</v>
      </c>
      <c r="C43" s="2">
        <f aca="true" t="shared" si="4" ref="C43:C49">C30+$B$39</f>
        <v>2.0749006279610106E-09</v>
      </c>
      <c r="D43" s="2">
        <f aca="true" t="shared" si="5" ref="D43:D49">D30+$B$40</f>
        <v>2.6559999999999997</v>
      </c>
      <c r="F43">
        <v>1</v>
      </c>
      <c r="G43" t="s">
        <v>24</v>
      </c>
      <c r="H43" t="s">
        <v>6</v>
      </c>
      <c r="I43" s="2">
        <f aca="true" t="shared" si="6" ref="I43:I48">C43+$G$39</f>
        <v>-0.12499999792509937</v>
      </c>
      <c r="J43" s="2" t="s">
        <v>7</v>
      </c>
      <c r="K43" s="2">
        <f aca="true" t="shared" si="7" ref="K43:K48">D43+$G$40</f>
        <v>2.7809999999999997</v>
      </c>
    </row>
    <row r="44" spans="2:11" ht="12.75">
      <c r="B44">
        <v>2</v>
      </c>
      <c r="C44" s="2">
        <f t="shared" si="4"/>
        <v>-0.5779995554403505</v>
      </c>
      <c r="D44" s="2">
        <f t="shared" si="5"/>
        <v>2.501125623441313</v>
      </c>
      <c r="F44">
        <v>2</v>
      </c>
      <c r="G44" t="s">
        <v>24</v>
      </c>
      <c r="H44" t="s">
        <v>6</v>
      </c>
      <c r="I44" s="2">
        <f t="shared" si="6"/>
        <v>-0.7029995554403505</v>
      </c>
      <c r="J44" s="2" t="s">
        <v>7</v>
      </c>
      <c r="K44" s="2">
        <f t="shared" si="7"/>
        <v>2.626125623441313</v>
      </c>
    </row>
    <row r="45" spans="2:11" ht="12.75">
      <c r="B45">
        <v>3</v>
      </c>
      <c r="C45" s="2">
        <f t="shared" si="4"/>
        <v>-1.0011248544786673</v>
      </c>
      <c r="D45" s="2">
        <f t="shared" si="5"/>
        <v>2.0780008873220415</v>
      </c>
      <c r="F45">
        <v>3</v>
      </c>
      <c r="G45" t="s">
        <v>24</v>
      </c>
      <c r="H45" t="s">
        <v>6</v>
      </c>
      <c r="I45" s="2">
        <f t="shared" si="6"/>
        <v>-1.1261248544786673</v>
      </c>
      <c r="J45" s="2" t="s">
        <v>7</v>
      </c>
      <c r="K45" s="2">
        <f t="shared" si="7"/>
        <v>2.2030008873220415</v>
      </c>
    </row>
    <row r="46" spans="2:11" ht="12.75">
      <c r="B46">
        <v>4</v>
      </c>
      <c r="C46" s="2">
        <f t="shared" si="4"/>
        <v>-1.1559999999989798</v>
      </c>
      <c r="D46" s="2">
        <f t="shared" si="5"/>
        <v>1.5000015358498011</v>
      </c>
      <c r="F46">
        <v>4</v>
      </c>
      <c r="G46" t="s">
        <v>24</v>
      </c>
      <c r="H46" t="s">
        <v>6</v>
      </c>
      <c r="I46" s="2">
        <f t="shared" si="6"/>
        <v>-1.2809999999989798</v>
      </c>
      <c r="J46" s="2" t="s">
        <v>7</v>
      </c>
      <c r="K46" s="2">
        <f t="shared" si="7"/>
        <v>1.6250015358498011</v>
      </c>
    </row>
    <row r="47" spans="2:11" ht="12.75">
      <c r="B47">
        <v>5</v>
      </c>
      <c r="C47" s="2">
        <f t="shared" si="4"/>
        <v>-1.001126390327292</v>
      </c>
      <c r="D47" s="2">
        <f t="shared" si="5"/>
        <v>0.9220017728485266</v>
      </c>
      <c r="F47">
        <v>5</v>
      </c>
      <c r="G47" t="s">
        <v>24</v>
      </c>
      <c r="H47" t="s">
        <v>6</v>
      </c>
      <c r="I47" s="2">
        <f t="shared" si="6"/>
        <v>-1.126126390327292</v>
      </c>
      <c r="J47" s="2" t="s">
        <v>7</v>
      </c>
      <c r="K47" s="2">
        <f t="shared" si="7"/>
        <v>1.0470017728485266</v>
      </c>
    </row>
    <row r="48" spans="2:11" ht="12.75">
      <c r="B48">
        <v>6</v>
      </c>
      <c r="C48" s="2">
        <f t="shared" si="4"/>
        <v>-0.5780022156088808</v>
      </c>
      <c r="D48" s="2">
        <f t="shared" si="5"/>
        <v>0.4988759124108417</v>
      </c>
      <c r="F48">
        <v>6</v>
      </c>
      <c r="G48" t="s">
        <v>24</v>
      </c>
      <c r="H48" t="s">
        <v>6</v>
      </c>
      <c r="I48" s="2">
        <f t="shared" si="6"/>
        <v>-0.7030022156088808</v>
      </c>
      <c r="J48" s="2" t="s">
        <v>7</v>
      </c>
      <c r="K48" s="2">
        <f t="shared" si="7"/>
        <v>0.6238759124108417</v>
      </c>
    </row>
    <row r="49" spans="2:11" ht="12.75">
      <c r="B49">
        <v>7</v>
      </c>
      <c r="C49" s="2">
        <f t="shared" si="4"/>
        <v>-3.0696247017437677E-06</v>
      </c>
      <c r="D49" s="2">
        <f t="shared" si="5"/>
        <v>0.3440000000040757</v>
      </c>
      <c r="F49">
        <v>7</v>
      </c>
      <c r="G49" t="s">
        <v>24</v>
      </c>
      <c r="H49" t="s">
        <v>6</v>
      </c>
      <c r="I49" s="2">
        <f>C49+$G$39</f>
        <v>-0.12500306962470176</v>
      </c>
      <c r="J49" s="2" t="s">
        <v>7</v>
      </c>
      <c r="K49" s="2">
        <f>D49+$G$40</f>
        <v>0.4690000000040757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Seltzman</dc:creator>
  <cp:keywords/>
  <dc:description/>
  <cp:lastModifiedBy>Andrew Seltzman</cp:lastModifiedBy>
  <cp:lastPrinted>2006-05-10T03:37:07Z</cp:lastPrinted>
  <dcterms:created xsi:type="dcterms:W3CDTF">2006-04-01T23:44:24Z</dcterms:created>
  <dcterms:modified xsi:type="dcterms:W3CDTF">2008-01-13T18:19:51Z</dcterms:modified>
  <cp:category/>
  <cp:version/>
  <cp:contentType/>
  <cp:contentStatus/>
</cp:coreProperties>
</file>